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11\Documents\Selbständigkeit\Excel-Listen\Vorlagen Management Methods\"/>
    </mc:Choice>
  </mc:AlternateContent>
  <xr:revisionPtr revIDLastSave="0" documentId="13_ncr:1_{F88EA24B-842B-4FE4-B53F-D919218F1992}" xr6:coauthVersionLast="47" xr6:coauthVersionMax="47" xr10:uidLastSave="{00000000-0000-0000-0000-000000000000}"/>
  <bookViews>
    <workbookView xWindow="-120" yWindow="-120" windowWidth="29040" windowHeight="15840" xr2:uid="{89EA452D-6722-44B5-8E9E-C8B97E862C1C}"/>
  </bookViews>
  <sheets>
    <sheet name="Gant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D4" i="1" s="1"/>
  <c r="E4" i="1" s="1"/>
  <c r="G4" i="1" s="1"/>
  <c r="B15" i="1"/>
  <c r="B14" i="1"/>
  <c r="B13" i="1"/>
  <c r="D13" i="1" s="1"/>
  <c r="E13" i="1" s="1"/>
  <c r="G13" i="1" s="1"/>
  <c r="B12" i="1"/>
  <c r="D12" i="1" s="1"/>
  <c r="E12" i="1" s="1"/>
  <c r="G12" i="1" s="1"/>
  <c r="B11" i="1"/>
  <c r="D11" i="1" s="1"/>
  <c r="E11" i="1" s="1"/>
  <c r="G11" i="1" s="1"/>
  <c r="B10" i="1"/>
  <c r="D10" i="1" s="1"/>
  <c r="E10" i="1" s="1"/>
  <c r="G10" i="1" s="1"/>
  <c r="B8" i="1"/>
  <c r="D8" i="1" s="1"/>
  <c r="E8" i="1" s="1"/>
  <c r="G8" i="1" s="1"/>
  <c r="B9" i="1"/>
  <c r="D9" i="1" s="1"/>
  <c r="E9" i="1" s="1"/>
  <c r="G9" i="1" s="1"/>
  <c r="B7" i="1"/>
  <c r="D7" i="1" s="1"/>
  <c r="E7" i="1" s="1"/>
  <c r="G7" i="1" s="1"/>
  <c r="B6" i="1"/>
  <c r="D6" i="1" s="1"/>
  <c r="E6" i="1" s="1"/>
  <c r="G6" i="1" s="1"/>
  <c r="B5" i="1"/>
  <c r="D5" i="1" s="1"/>
  <c r="E5" i="1" s="1"/>
  <c r="G5" i="1" s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D15" i="1"/>
  <c r="E15" i="1" s="1"/>
  <c r="G15" i="1" s="1"/>
  <c r="D14" i="1"/>
  <c r="E14" i="1" s="1"/>
  <c r="G14" i="1" s="1"/>
  <c r="H4" i="1"/>
  <c r="H14" i="1" s="1"/>
  <c r="U4" i="1" l="1"/>
  <c r="U5" i="1"/>
  <c r="H15" i="1"/>
  <c r="H5" i="1"/>
  <c r="H6" i="1"/>
  <c r="H7" i="1"/>
  <c r="H8" i="1"/>
  <c r="H9" i="1"/>
  <c r="H10" i="1"/>
  <c r="H11" i="1"/>
  <c r="H12" i="1"/>
  <c r="H13" i="1"/>
</calcChain>
</file>

<file path=xl/sharedStrings.xml><?xml version="1.0" encoding="utf-8"?>
<sst xmlns="http://schemas.openxmlformats.org/spreadsheetml/2006/main" count="32" uniqueCount="26">
  <si>
    <t>Tasks</t>
  </si>
  <si>
    <t>Absolvierte Tage</t>
  </si>
  <si>
    <t>Heute</t>
  </si>
  <si>
    <t>Hilfsspalte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</si>
  <si>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</si>
  <si>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</si>
  <si>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</si>
  <si>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</si>
  <si>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</si>
  <si>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</si>
  <si>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</si>
  <si>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</si>
  <si>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</si>
  <si>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</si>
  <si>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</si>
  <si>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Startdatum</t>
  </si>
  <si>
    <t>Aufwand in Arbeitstagen</t>
  </si>
  <si>
    <t>Endddatum</t>
  </si>
  <si>
    <t>Fortschritt in %</t>
  </si>
  <si>
    <t>Dauer in Tagen</t>
  </si>
  <si>
    <t>Beispiel-Zahlen, bitte selbst befüllen!</t>
  </si>
  <si>
    <t>Formel hinterlegt. Nicht löschen!</t>
  </si>
  <si>
    <t>L</t>
  </si>
  <si>
    <t>Frühestes Datum:</t>
  </si>
  <si>
    <t>Spätestes Datum:</t>
  </si>
  <si>
    <t>Hilfstabelle für Diagrammgrenzen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</si>
</sst>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scheme val="minor"/>
    </font>
    <font>
      <sz val="11"/>
      <color rgb="FFFF0000"/>
      <name val="Calibri"/>
      <family val="2"/>
      <scheme val="minor"/>
    </font>
    <font>
      <b/>
      <sz val="11"/>
      <color rgb="FFFED33C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12D4E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2" xfId="0" applyFont="1" applyFill="1" applyBorder="1"/>
    <xf numFmtId="164" fontId="2" fillId="2" borderId="2" xfId="1" applyNumberFormat="1" applyFont="1" applyFill="1" applyBorder="1"/>
    <xf numFmtId="14" fontId="2" fillId="2" borderId="2" xfId="2" applyNumberFormat="1" applyFont="1" applyFill="1" applyBorder="1"/>
    <xf numFmtId="3" fontId="2" fillId="2" borderId="3" xfId="2" applyNumberFormat="1" applyFont="1" applyFill="1" applyBorder="1"/>
    <xf numFmtId="9" fontId="2" fillId="2" borderId="4" xfId="2" applyFont="1" applyFill="1" applyBorder="1"/>
    <xf numFmtId="0" fontId="2" fillId="2" borderId="3" xfId="0" applyFont="1" applyFill="1" applyBorder="1"/>
    <xf numFmtId="14" fontId="2" fillId="2" borderId="3" xfId="1" applyNumberFormat="1" applyFont="1" applyFill="1" applyBorder="1"/>
    <xf numFmtId="164" fontId="2" fillId="2" borderId="3" xfId="1" applyNumberFormat="1" applyFont="1" applyFill="1" applyBorder="1"/>
    <xf numFmtId="14" fontId="2" fillId="2" borderId="3" xfId="2" applyNumberFormat="1" applyFont="1" applyFill="1" applyBorder="1"/>
    <xf numFmtId="9" fontId="2" fillId="2" borderId="5" xfId="2" applyFont="1" applyFill="1" applyBorder="1"/>
    <xf numFmtId="14" fontId="2" fillId="2" borderId="5" xfId="2" applyNumberFormat="1" applyFont="1" applyFill="1" applyBorder="1"/>
    <xf numFmtId="14" fontId="2" fillId="2" borderId="5" xfId="1" applyNumberFormat="1" applyFont="1" applyFill="1" applyBorder="1"/>
    <xf numFmtId="164" fontId="2" fillId="2" borderId="5" xfId="1" applyNumberFormat="1" applyFont="1" applyFill="1" applyBorder="1"/>
    <xf numFmtId="3" fontId="2" fillId="2" borderId="5" xfId="2" applyNumberFormat="1" applyFont="1" applyFill="1" applyBorder="1"/>
    <xf numFmtId="0" fontId="3" fillId="2" borderId="3" xfId="0" applyFont="1" applyFill="1" applyBorder="1"/>
    <xf numFmtId="164" fontId="3" fillId="2" borderId="3" xfId="1" applyNumberFormat="1" applyFont="1" applyFill="1" applyBorder="1"/>
    <xf numFmtId="3" fontId="3" fillId="2" borderId="3" xfId="2" applyNumberFormat="1" applyFont="1" applyFill="1" applyBorder="1"/>
    <xf numFmtId="9" fontId="3" fillId="2" borderId="5" xfId="2" applyFont="1" applyFill="1" applyBorder="1"/>
    <xf numFmtId="1" fontId="3" fillId="2" borderId="5" xfId="2" applyNumberFormat="1" applyFont="1" applyFill="1" applyBorder="1"/>
    <xf numFmtId="0" fontId="5" fillId="2" borderId="1" xfId="0" applyFont="1" applyFill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14" fontId="2" fillId="2" borderId="7" xfId="2" applyNumberFormat="1" applyFont="1" applyFill="1" applyBorder="1"/>
    <xf numFmtId="14" fontId="2" fillId="2" borderId="8" xfId="2" applyNumberFormat="1" applyFont="1" applyFill="1" applyBorder="1"/>
    <xf numFmtId="0" fontId="5" fillId="2" borderId="6" xfId="0" applyFont="1" applyFill="1" applyBorder="1"/>
    <xf numFmtId="0" fontId="5" fillId="2" borderId="9" xfId="0" applyFont="1" applyFill="1" applyBorder="1"/>
    <xf numFmtId="14" fontId="2" fillId="2" borderId="4" xfId="1" applyNumberFormat="1" applyFont="1" applyFill="1" applyBorder="1"/>
    <xf numFmtId="0" fontId="5" fillId="2" borderId="0" xfId="0" applyFont="1" applyFill="1" applyAlignment="1">
      <alignment horizontal="center"/>
    </xf>
    <xf numFmtId="0" fontId="2" fillId="2" borderId="0" xfId="0" applyFont="1" applyFill="1"/>
  </cellXfs>
  <cellStyles count="3">
    <cellStyle name="Prozent" xfId="2" builtinId="5"/>
    <cellStyle name="Standard" xfId="0" builtinId="0"/>
    <cellStyle name="Währung" xfId="1" builtinId="4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" formatCode="0"/>
      <fill>
        <patternFill patternType="solid">
          <fgColor indexed="64"/>
          <bgColor rgb="FF112D4E"/>
        </patternFill>
      </fill>
      <border diagonalUp="0" diagonalDown="0">
        <left style="thin">
          <color theme="0"/>
        </left>
        <right style="thin">
          <color theme="0"/>
        </right>
        <vertical/>
      </border>
    </dxf>
    <dxf>
      <font>
        <color theme="0"/>
      </font>
      <numFmt numFmtId="19" formatCode="dd/mm/yyyy"/>
      <fill>
        <patternFill patternType="solid">
          <fgColor indexed="64"/>
          <bgColor rgb="FF112D4E"/>
        </patternFill>
      </fill>
      <border diagonalUp="0" diagonalDown="0">
        <left style="thin">
          <color theme="0"/>
        </left>
        <right style="thin">
          <color theme="0"/>
        </right>
        <top/>
        <bottom/>
      </border>
    </dxf>
    <dxf>
      <font>
        <color theme="0"/>
      </font>
      <numFmt numFmtId="3" formatCode="#,##0"/>
      <fill>
        <patternFill patternType="solid">
          <fgColor indexed="64"/>
          <bgColor rgb="FF112D4E"/>
        </patternFill>
      </fill>
      <border diagonalUp="0" diagonalDown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112D4E"/>
        </patternFill>
      </fill>
      <border diagonalUp="0" diagonalDown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" formatCode="#,##0"/>
      <fill>
        <patternFill patternType="solid">
          <fgColor indexed="64"/>
          <bgColor rgb="FF112D4E"/>
        </patternFill>
      </fill>
      <border diagonalUp="0" diagonalDown="0">
        <left/>
        <right style="thin">
          <color theme="0"/>
        </right>
        <top/>
        <bottom/>
      </border>
    </dxf>
    <dxf>
      <font>
        <color theme="0"/>
      </font>
      <numFmt numFmtId="19" formatCode="dd/mm/yyyy"/>
      <fill>
        <patternFill patternType="solid">
          <fgColor indexed="64"/>
          <bgColor rgb="FF112D4E"/>
        </patternFill>
      </fill>
      <border diagonalUp="0" diagonalDown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#,##0_ ;\-#,##0\ "/>
      <fill>
        <patternFill patternType="solid">
          <fgColor indexed="64"/>
          <bgColor rgb="FF112D4E"/>
        </patternFill>
      </fill>
      <border diagonalUp="0" diagonalDown="0">
        <left/>
        <right style="thin">
          <color theme="0"/>
        </right>
        <top/>
        <bottom/>
      </border>
    </dxf>
    <dxf>
      <font>
        <color theme="0"/>
      </font>
      <numFmt numFmtId="19" formatCode="dd/mm/yyyy"/>
      <fill>
        <patternFill patternType="solid">
          <fgColor indexed="64"/>
          <bgColor rgb="FF112D4E"/>
        </patternFill>
      </fill>
      <border diagonalUp="0" diagonalDown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112D4E"/>
        </patternFill>
      </fill>
      <border diagonalUp="0" diagonalDown="0">
        <left/>
        <right style="thin">
          <color theme="0"/>
        </right>
        <top/>
        <bottom/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rgb="FF112D4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ED33C"/>
        <name val="Calibri"/>
        <family val="2"/>
        <scheme val="minor"/>
      </font>
      <fill>
        <patternFill patternType="solid">
          <fgColor indexed="64"/>
          <bgColor rgb="FF112D4E"/>
        </patternFill>
      </fill>
    </dxf>
  </dxfs>
  <tableStyles count="0" defaultTableStyle="TableStyleMedium2" defaultPivotStyle="PivotStyleLight16"/>
  <colors>
    <mruColors>
      <color rgb="FFFED33C"/>
      <color rgb="FF112D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rgbClr val="FED33C"/>
                </a:solidFill>
              </a:rPr>
              <a:t>Gantt Diagramm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Gantt!$B$3</c:f>
              <c:strCache>
                <c:ptCount val="1"/>
                <c:pt idx="0">
                  <c:v>Startdatum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1"/>
            <c:plus>
              <c:numRef>
                <c:f>Gantt!$G$4:$G$17</c:f>
                <c:numCache>
                  <c:formatCode>General</c:formatCode>
                  <c:ptCount val="14"/>
                  <c:pt idx="0">
                    <c:v>14</c:v>
                  </c:pt>
                  <c:pt idx="1">
                    <c:v>14</c:v>
                  </c:pt>
                  <c:pt idx="2">
                    <c:v>13</c:v>
                  </c:pt>
                  <c:pt idx="3">
                    <c:v>4.75</c:v>
                  </c:pt>
                  <c:pt idx="4">
                    <c:v>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82550" cap="flat" cmpd="sng" algn="ctr">
                <a:solidFill>
                  <a:schemeClr val="accent6"/>
                </a:solidFill>
                <a:round/>
              </a:ln>
              <a:effectLst/>
            </c:spPr>
          </c:errBars>
          <c:cat>
            <c:strRef>
              <c:f>Gantt!$A$4:$A$17</c:f>
              <c:strCache>
                <c:ptCount val="12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</c:strCache>
            </c:strRef>
          </c:cat>
          <c:val>
            <c:numRef>
              <c:f>Gantt!$B$4:$B$15</c:f>
              <c:numCache>
                <c:formatCode>m/d/yyyy</c:formatCode>
                <c:ptCount val="12"/>
                <c:pt idx="0">
                  <c:v>45408</c:v>
                </c:pt>
                <c:pt idx="1">
                  <c:v>45408</c:v>
                </c:pt>
                <c:pt idx="2">
                  <c:v>45423</c:v>
                </c:pt>
                <c:pt idx="3">
                  <c:v>45438</c:v>
                </c:pt>
                <c:pt idx="4">
                  <c:v>45438</c:v>
                </c:pt>
                <c:pt idx="5">
                  <c:v>45438</c:v>
                </c:pt>
                <c:pt idx="6">
                  <c:v>45443</c:v>
                </c:pt>
                <c:pt idx="7">
                  <c:v>45448</c:v>
                </c:pt>
                <c:pt idx="8">
                  <c:v>45453</c:v>
                </c:pt>
                <c:pt idx="9">
                  <c:v>45453</c:v>
                </c:pt>
                <c:pt idx="10">
                  <c:v>45463</c:v>
                </c:pt>
                <c:pt idx="11">
                  <c:v>45468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7-46A3-916A-AAB367A1581F}"/>
            </c:ext>
          </c:extLst>
        </c:ser>
        <c:ser>
          <c:idx val="1"/>
          <c:order val="1"/>
          <c:tx>
            <c:strRef>
              <c:f>Gantt!$E$3</c:f>
              <c:strCache>
                <c:ptCount val="1"/>
                <c:pt idx="0">
                  <c:v>Dauer in Tagen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Gantt!$A$4:$A$17</c:f>
              <c:strCache>
                <c:ptCount val="12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</c:strCache>
            </c:strRef>
          </c:cat>
          <c:val>
            <c:numRef>
              <c:f>Gantt!$E$4:$E$15</c:f>
              <c:numCache>
                <c:formatCode>#,##0</c:formatCode>
                <c:ptCount val="12"/>
                <c:pt idx="0">
                  <c:v>14</c:v>
                </c:pt>
                <c:pt idx="1">
                  <c:v>28</c:v>
                </c:pt>
                <c:pt idx="2">
                  <c:v>13</c:v>
                </c:pt>
                <c:pt idx="3">
                  <c:v>19</c:v>
                </c:pt>
                <c:pt idx="4">
                  <c:v>12</c:v>
                </c:pt>
                <c:pt idx="5">
                  <c:v>5</c:v>
                </c:pt>
                <c:pt idx="6">
                  <c:v>7</c:v>
                </c:pt>
                <c:pt idx="7">
                  <c:v>14</c:v>
                </c:pt>
                <c:pt idx="8">
                  <c:v>7</c:v>
                </c:pt>
                <c:pt idx="9">
                  <c:v>14</c:v>
                </c:pt>
                <c:pt idx="10">
                  <c:v>14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17-46A3-916A-AAB367A15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2232432"/>
        <c:axId val="462229936"/>
      </c:barChart>
      <c:scatterChart>
        <c:scatterStyle val="lineMarker"/>
        <c:varyColors val="0"/>
        <c:ser>
          <c:idx val="2"/>
          <c:order val="2"/>
          <c:tx>
            <c:strRef>
              <c:f>Gantt!$H$3</c:f>
              <c:strCache>
                <c:ptCount val="1"/>
                <c:pt idx="0">
                  <c:v>Heute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spPr>
                <a:solidFill>
                  <a:schemeClr val="tx1">
                    <a:lumMod val="85000"/>
                    <a:lumOff val="15000"/>
                  </a:schemeClr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17-46A3-916A-AAB367A1581F}"/>
                </c:ext>
              </c:extLst>
            </c:dLbl>
            <c:spPr>
              <a:solidFill>
                <a:schemeClr val="tx1">
                  <a:lumMod val="85000"/>
                  <a:lumOff val="1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Gantt!$H$4:$H$15</c:f>
              <c:numCache>
                <c:formatCode>m/d/yyyy</c:formatCode>
                <c:ptCount val="12"/>
                <c:pt idx="0">
                  <c:v>45438</c:v>
                </c:pt>
                <c:pt idx="1">
                  <c:v>45438</c:v>
                </c:pt>
                <c:pt idx="2">
                  <c:v>45438</c:v>
                </c:pt>
                <c:pt idx="3">
                  <c:v>45438</c:v>
                </c:pt>
                <c:pt idx="4">
                  <c:v>45438</c:v>
                </c:pt>
                <c:pt idx="5">
                  <c:v>45438</c:v>
                </c:pt>
                <c:pt idx="6">
                  <c:v>45438</c:v>
                </c:pt>
                <c:pt idx="7">
                  <c:v>45438</c:v>
                </c:pt>
                <c:pt idx="8">
                  <c:v>45438</c:v>
                </c:pt>
                <c:pt idx="9">
                  <c:v>45438</c:v>
                </c:pt>
                <c:pt idx="10">
                  <c:v>45438</c:v>
                </c:pt>
                <c:pt idx="11">
                  <c:v>45438</c:v>
                </c:pt>
              </c:numCache>
            </c:numRef>
          </c:xVal>
          <c:yVal>
            <c:numRef>
              <c:f>Gantt!$I$4:$I$15</c:f>
              <c:numCache>
                <c:formatCode>0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17-46A3-916A-AAB367A15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5772784"/>
        <c:axId val="1572582848"/>
      </c:scatterChart>
      <c:catAx>
        <c:axId val="462232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2229936"/>
        <c:crosses val="autoZero"/>
        <c:auto val="1"/>
        <c:lblAlgn val="ctr"/>
        <c:lblOffset val="100"/>
        <c:noMultiLvlLbl val="0"/>
      </c:catAx>
      <c:valAx>
        <c:axId val="4622299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2232432"/>
        <c:crosses val="autoZero"/>
        <c:crossBetween val="between"/>
        <c:majorUnit val="14"/>
        <c:minorUnit val="7"/>
      </c:valAx>
      <c:valAx>
        <c:axId val="1572582848"/>
        <c:scaling>
          <c:orientation val="minMax"/>
          <c:max val="11"/>
          <c:min val="1"/>
        </c:scaling>
        <c:delete val="1"/>
        <c:axPos val="r"/>
        <c:numFmt formatCode="0" sourceLinked="1"/>
        <c:majorTickMark val="out"/>
        <c:minorTickMark val="none"/>
        <c:tickLblPos val="nextTo"/>
        <c:crossAx val="1535772784"/>
        <c:crosses val="max"/>
        <c:crossBetween val="midCat"/>
      </c:valAx>
      <c:valAx>
        <c:axId val="153577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72582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112D4E"/>
    </a:soli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694119</xdr:colOff>
      <xdr:row>1</xdr:row>
      <xdr:rowOff>159915</xdr:rowOff>
    </xdr:from>
    <xdr:to>
      <xdr:col>18</xdr:col>
      <xdr:colOff>223115</xdr:colOff>
      <xdr:row>15</xdr:row>
      <xdr:rowOff>106218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F98F9B7-D406-439C-BF13-DF10A6AE0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882447-4593-4272-AED6-16667A0F43E9}" name="Gantt" displayName="Gantt" ref="A3:I15" totalsRowShown="0" headerRowDxfId="11" dataDxfId="10" tableBorderDxfId="9">
  <autoFilter ref="A3:I15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A022BB35-2E8F-419F-B247-2DAF966981A0}" name="Tasks" dataDxfId="8"/>
    <tableColumn id="2" xr3:uid="{A62AC74A-FB45-40C5-9A40-BB05C6D3B1AD}" name="Startdatum" dataDxfId="7" dataCellStyle="Währung"/>
    <tableColumn id="3" xr3:uid="{BF222BDF-D414-40BB-957F-F7429D97559B}" name="Aufwand in Arbeitstagen" dataDxfId="6" dataCellStyle="Währung"/>
    <tableColumn id="4" xr3:uid="{623CE990-7FFF-4E9E-A340-69DFBD7C6412}" name="Endddatum" dataDxfId="5" dataCellStyle="Prozent">
      <calculatedColumnFormula>WORKDAY(B4,C4)</calculatedColumnFormula>
    </tableColumn>
    <tableColumn id="5" xr3:uid="{2CE5D23C-667D-4F96-B3C3-FDB4E37946C0}" name="Dauer in Tagen" dataDxfId="4" dataCellStyle="Prozent">
      <calculatedColumnFormula>D4-B4</calculatedColumnFormula>
    </tableColumn>
    <tableColumn id="6" xr3:uid="{897371FA-2859-4BA7-9ADD-9BEB1E5589DF}" name="Fortschritt in %" dataDxfId="3" dataCellStyle="Prozent"/>
    <tableColumn id="7" xr3:uid="{BAAB0580-90D5-4258-8817-03D12FE36761}" name="Absolvierte Tage" dataDxfId="2" dataCellStyle="Prozent">
      <calculatedColumnFormula>E4*F4</calculatedColumnFormula>
    </tableColumn>
    <tableColumn id="8" xr3:uid="{3EAE0EE2-BBF2-45FB-881B-E5A6312106C7}" name="Heute" dataDxfId="1" dataCellStyle="Prozent">
      <calculatedColumnFormula>$H$4</calculatedColumnFormula>
    </tableColumn>
    <tableColumn id="9" xr3:uid="{775EB229-EF5B-4322-B75E-4C5D980B6916}" name="Hilfsspalte" dataDxfId="0" dataCellStyle="Prozent">
      <calculatedColumnFormula>IF(I3="Hilfsspalte",COUNTIFS(Gantt[Tasks],"*"),I3-1)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AF4D2-4BAD-4762-86E5-589040F90B3A}">
  <dimension ref="A2:U15"/>
  <sheetViews>
    <sheetView showGridLines="0" tabSelected="1" zoomScaleNormal="100" workbookViewId="0">
      <selection activeCell="A2" sqref="A2"/>
    </sheetView>
  </sheetViews>
  <sheetFormatPr baseColWidth="10" defaultRowHeight="15" x14ac:dyDescent="0.25"/>
  <cols>
    <col min="1" max="1" width="5.7109375" bestFit="1" customWidth="1"/>
    <col min="2" max="2" width="11.140625" bestFit="1" customWidth="1"/>
    <col min="3" max="3" width="23.42578125" bestFit="1" customWidth="1"/>
    <col min="4" max="4" width="11.28515625" bestFit="1" customWidth="1"/>
    <col min="5" max="5" width="15.5703125" bestFit="1" customWidth="1"/>
    <col min="6" max="6" width="14.5703125" bestFit="1" customWidth="1"/>
    <col min="7" max="7" width="15.85546875" bestFit="1" customWidth="1"/>
    <col min="8" max="8" width="10.28515625" bestFit="1" customWidth="1"/>
    <col min="9" max="9" width="10.42578125" bestFit="1" customWidth="1"/>
    <col min="20" max="20" width="19.7109375" customWidth="1"/>
    <col min="21" max="21" width="11.5703125" customWidth="1"/>
  </cols>
  <sheetData>
    <row r="2" spans="1:21" ht="60" x14ac:dyDescent="0.25">
      <c r="B2" s="21" t="s">
        <v>20</v>
      </c>
      <c r="C2" s="21" t="s">
        <v>20</v>
      </c>
      <c r="D2" s="22" t="s">
        <v>21</v>
      </c>
      <c r="E2" s="22" t="s">
        <v>21</v>
      </c>
      <c r="F2" s="21" t="s">
        <v>20</v>
      </c>
      <c r="G2" s="22" t="s">
        <v>21</v>
      </c>
      <c r="H2" s="22" t="s">
        <v>21</v>
      </c>
      <c r="I2" s="22" t="s">
        <v>21</v>
      </c>
    </row>
    <row r="3" spans="1:21" x14ac:dyDescent="0.25">
      <c r="A3" s="20" t="s">
        <v>0</v>
      </c>
      <c r="B3" s="20" t="s">
        <v>15</v>
      </c>
      <c r="C3" s="20" t="s">
        <v>16</v>
      </c>
      <c r="D3" s="20" t="s">
        <v>17</v>
      </c>
      <c r="E3" s="20" t="s">
        <v>19</v>
      </c>
      <c r="F3" s="20" t="s">
        <v>18</v>
      </c>
      <c r="G3" s="20" t="s">
        <v>1</v>
      </c>
      <c r="H3" s="26" t="s">
        <v>2</v>
      </c>
      <c r="I3" s="25" t="s">
        <v>3</v>
      </c>
      <c r="T3" s="28" t="s">
        <v>25</v>
      </c>
      <c r="U3" s="28"/>
    </row>
    <row r="4" spans="1:21" x14ac:dyDescent="0.25">
      <c r="A4" s="1" t="s">
        <v>4</v>
      </c>
      <c r="B4" s="27">
        <f ca="1">TODAY()-30</f>
        <v>45408</v>
      </c>
      <c r="C4" s="2">
        <v>10</v>
      </c>
      <c r="D4" s="3">
        <f t="shared" ref="D4:D14" ca="1" si="0">WORKDAY(B4,C4)</f>
        <v>45422</v>
      </c>
      <c r="E4" s="4">
        <f t="shared" ref="E4:E14" ca="1" si="1">D4-B4</f>
        <v>14</v>
      </c>
      <c r="F4" s="5">
        <v>1</v>
      </c>
      <c r="G4" s="4">
        <f ca="1">E4*F4</f>
        <v>14</v>
      </c>
      <c r="H4" s="23">
        <f ca="1">TODAY()</f>
        <v>45438</v>
      </c>
      <c r="I4" s="19">
        <f>IF(I3="Hilfsspalte",COUNTIFS(Gantt[Tasks],"*"),I3-1)</f>
        <v>12</v>
      </c>
      <c r="T4" s="29" t="s">
        <v>23</v>
      </c>
      <c r="U4" s="29">
        <f ca="1">MIN(Gantt[Startdatum])</f>
        <v>45408</v>
      </c>
    </row>
    <row r="5" spans="1:21" x14ac:dyDescent="0.25">
      <c r="A5" s="6" t="s">
        <v>5</v>
      </c>
      <c r="B5" s="12">
        <f ca="1">TODAY()-30</f>
        <v>45408</v>
      </c>
      <c r="C5" s="8">
        <v>20</v>
      </c>
      <c r="D5" s="9">
        <f t="shared" ca="1" si="0"/>
        <v>45436</v>
      </c>
      <c r="E5" s="4">
        <f t="shared" ca="1" si="1"/>
        <v>28</v>
      </c>
      <c r="F5" s="10">
        <v>0.5</v>
      </c>
      <c r="G5" s="4">
        <f t="shared" ref="G5:G12" ca="1" si="2">E5*F5</f>
        <v>14</v>
      </c>
      <c r="H5" s="24">
        <f ca="1">$H$4</f>
        <v>45438</v>
      </c>
      <c r="I5" s="19">
        <f>IF(I4="Hilfsspalte",COUNTIFS(Gantt[Tasks],"*"),I4-1)</f>
        <v>11</v>
      </c>
      <c r="T5" s="29" t="s">
        <v>24</v>
      </c>
      <c r="U5" s="29">
        <f ca="1">MAX(Gantt[Endddatum])</f>
        <v>45477</v>
      </c>
    </row>
    <row r="6" spans="1:21" x14ac:dyDescent="0.25">
      <c r="A6" s="6" t="s">
        <v>6</v>
      </c>
      <c r="B6" s="7">
        <f ca="1">TODAY()-15</f>
        <v>45423</v>
      </c>
      <c r="C6" s="8">
        <v>10</v>
      </c>
      <c r="D6" s="9">
        <f t="shared" ca="1" si="0"/>
        <v>45436</v>
      </c>
      <c r="E6" s="4">
        <f t="shared" ca="1" si="1"/>
        <v>13</v>
      </c>
      <c r="F6" s="10">
        <v>1</v>
      </c>
      <c r="G6" s="4">
        <f t="shared" ca="1" si="2"/>
        <v>13</v>
      </c>
      <c r="H6" s="24">
        <f t="shared" ref="H6:H12" ca="1" si="3">$H$4</f>
        <v>45438</v>
      </c>
      <c r="I6" s="19">
        <f>IF(I5="Hilfsspalte",COUNTIFS(Gantt[Tasks],"*"),I5-1)</f>
        <v>10</v>
      </c>
    </row>
    <row r="7" spans="1:21" x14ac:dyDescent="0.25">
      <c r="A7" s="6" t="s">
        <v>7</v>
      </c>
      <c r="B7" s="7">
        <f ca="1">TODAY()</f>
        <v>45438</v>
      </c>
      <c r="C7" s="8">
        <v>15</v>
      </c>
      <c r="D7" s="9">
        <f t="shared" ca="1" si="0"/>
        <v>45457</v>
      </c>
      <c r="E7" s="4">
        <f t="shared" ca="1" si="1"/>
        <v>19</v>
      </c>
      <c r="F7" s="10">
        <v>0.25</v>
      </c>
      <c r="G7" s="4">
        <f t="shared" ca="1" si="2"/>
        <v>4.75</v>
      </c>
      <c r="H7" s="24">
        <f t="shared" ca="1" si="3"/>
        <v>45438</v>
      </c>
      <c r="I7" s="19">
        <f>IF(I6="Hilfsspalte",COUNTIFS(Gantt[Tasks],"*"),I6-1)</f>
        <v>9</v>
      </c>
    </row>
    <row r="8" spans="1:21" x14ac:dyDescent="0.25">
      <c r="A8" s="6" t="s">
        <v>8</v>
      </c>
      <c r="B8" s="7">
        <f t="shared" ref="B8:B9" ca="1" si="4">TODAY()</f>
        <v>45438</v>
      </c>
      <c r="C8" s="8">
        <v>10</v>
      </c>
      <c r="D8" s="9">
        <f t="shared" ca="1" si="0"/>
        <v>45450</v>
      </c>
      <c r="E8" s="4">
        <f t="shared" ca="1" si="1"/>
        <v>12</v>
      </c>
      <c r="F8" s="10">
        <v>0.25</v>
      </c>
      <c r="G8" s="4">
        <f t="shared" ca="1" si="2"/>
        <v>3</v>
      </c>
      <c r="H8" s="24">
        <f t="shared" ca="1" si="3"/>
        <v>45438</v>
      </c>
      <c r="I8" s="19">
        <f>IF(I7="Hilfsspalte",COUNTIFS(Gantt[Tasks],"*"),I7-1)</f>
        <v>8</v>
      </c>
    </row>
    <row r="9" spans="1:21" x14ac:dyDescent="0.25">
      <c r="A9" s="6" t="s">
        <v>9</v>
      </c>
      <c r="B9" s="7">
        <f t="shared" ca="1" si="4"/>
        <v>45438</v>
      </c>
      <c r="C9" s="8">
        <v>5</v>
      </c>
      <c r="D9" s="9">
        <f t="shared" ca="1" si="0"/>
        <v>45443</v>
      </c>
      <c r="E9" s="4">
        <f t="shared" ca="1" si="1"/>
        <v>5</v>
      </c>
      <c r="F9" s="10">
        <v>0</v>
      </c>
      <c r="G9" s="4">
        <f t="shared" ca="1" si="2"/>
        <v>0</v>
      </c>
      <c r="H9" s="24">
        <f t="shared" ca="1" si="3"/>
        <v>45438</v>
      </c>
      <c r="I9" s="19">
        <f>IF(I8="Hilfsspalte",COUNTIFS(Gantt[Tasks],"*"),I8-1)</f>
        <v>7</v>
      </c>
    </row>
    <row r="10" spans="1:21" x14ac:dyDescent="0.25">
      <c r="A10" s="6" t="s">
        <v>10</v>
      </c>
      <c r="B10" s="7">
        <f ca="1">TODAY()+5</f>
        <v>45443</v>
      </c>
      <c r="C10" s="8">
        <v>5</v>
      </c>
      <c r="D10" s="9">
        <f t="shared" ca="1" si="0"/>
        <v>45450</v>
      </c>
      <c r="E10" s="4">
        <f t="shared" ca="1" si="1"/>
        <v>7</v>
      </c>
      <c r="F10" s="10">
        <v>0</v>
      </c>
      <c r="G10" s="4">
        <f t="shared" ca="1" si="2"/>
        <v>0</v>
      </c>
      <c r="H10" s="24">
        <f t="shared" ca="1" si="3"/>
        <v>45438</v>
      </c>
      <c r="I10" s="19">
        <f>IF(I9="Hilfsspalte",COUNTIFS(Gantt[Tasks],"*"),I9-1)</f>
        <v>6</v>
      </c>
    </row>
    <row r="11" spans="1:21" x14ac:dyDescent="0.25">
      <c r="A11" s="6" t="s">
        <v>11</v>
      </c>
      <c r="B11" s="7">
        <f ca="1">TODAY()+10</f>
        <v>45448</v>
      </c>
      <c r="C11" s="8">
        <v>10</v>
      </c>
      <c r="D11" s="9">
        <f t="shared" ca="1" si="0"/>
        <v>45462</v>
      </c>
      <c r="E11" s="4">
        <f t="shared" ca="1" si="1"/>
        <v>14</v>
      </c>
      <c r="F11" s="10">
        <v>0</v>
      </c>
      <c r="G11" s="4">
        <f t="shared" ca="1" si="2"/>
        <v>0</v>
      </c>
      <c r="H11" s="24">
        <f t="shared" ca="1" si="3"/>
        <v>45438</v>
      </c>
      <c r="I11" s="19">
        <f>IF(I10="Hilfsspalte",COUNTIFS(Gantt[Tasks],"*"),I10-1)</f>
        <v>5</v>
      </c>
    </row>
    <row r="12" spans="1:21" x14ac:dyDescent="0.25">
      <c r="A12" s="6" t="s">
        <v>12</v>
      </c>
      <c r="B12" s="12">
        <f ca="1">TODAY()+15</f>
        <v>45453</v>
      </c>
      <c r="C12" s="13">
        <v>5</v>
      </c>
      <c r="D12" s="11">
        <f t="shared" ca="1" si="0"/>
        <v>45460</v>
      </c>
      <c r="E12" s="14">
        <f t="shared" ca="1" si="1"/>
        <v>7</v>
      </c>
      <c r="F12" s="10">
        <v>0</v>
      </c>
      <c r="G12" s="14">
        <f t="shared" ca="1" si="2"/>
        <v>0</v>
      </c>
      <c r="H12" s="24">
        <f t="shared" ca="1" si="3"/>
        <v>45438</v>
      </c>
      <c r="I12" s="19">
        <f>IF(I11="Hilfsspalte",COUNTIFS(Gantt[Tasks],"*"),I11-1)</f>
        <v>4</v>
      </c>
    </row>
    <row r="13" spans="1:21" x14ac:dyDescent="0.25">
      <c r="A13" s="15" t="s">
        <v>13</v>
      </c>
      <c r="B13" s="7">
        <f ca="1">TODAY()+15</f>
        <v>45453</v>
      </c>
      <c r="C13" s="16">
        <v>10</v>
      </c>
      <c r="D13" s="9">
        <f t="shared" ca="1" si="0"/>
        <v>45467</v>
      </c>
      <c r="E13" s="17">
        <f t="shared" ca="1" si="1"/>
        <v>14</v>
      </c>
      <c r="F13" s="18">
        <v>0</v>
      </c>
      <c r="G13" s="4">
        <f ca="1">E13*F13</f>
        <v>0</v>
      </c>
      <c r="H13" s="24">
        <f ca="1">$H$4</f>
        <v>45438</v>
      </c>
      <c r="I13" s="19">
        <f>IF(I12="Hilfsspalte",COUNTIFS(Gantt[Tasks],"*"),I12-1)</f>
        <v>3</v>
      </c>
    </row>
    <row r="14" spans="1:21" x14ac:dyDescent="0.25">
      <c r="A14" s="15" t="s">
        <v>14</v>
      </c>
      <c r="B14" s="7">
        <f ca="1">TODAY()+25</f>
        <v>45463</v>
      </c>
      <c r="C14" s="16">
        <v>10</v>
      </c>
      <c r="D14" s="9">
        <f t="shared" ca="1" si="0"/>
        <v>45477</v>
      </c>
      <c r="E14" s="17">
        <f t="shared" ca="1" si="1"/>
        <v>14</v>
      </c>
      <c r="F14" s="18">
        <v>0</v>
      </c>
      <c r="G14" s="4">
        <f ca="1">E14*F14</f>
        <v>0</v>
      </c>
      <c r="H14" s="24">
        <f ca="1">$H$4</f>
        <v>45438</v>
      </c>
      <c r="I14" s="19">
        <f>IF(I13="Hilfsspalte",COUNTIFS(Gantt[Tasks],"*"),I13-1)</f>
        <v>2</v>
      </c>
    </row>
    <row r="15" spans="1:21" x14ac:dyDescent="0.25">
      <c r="A15" s="6" t="s">
        <v>22</v>
      </c>
      <c r="B15" s="7">
        <f ca="1">TODAY()+30</f>
        <v>45468</v>
      </c>
      <c r="C15" s="8">
        <v>5</v>
      </c>
      <c r="D15" s="9">
        <f ca="1">WORKDAY(B15,C15)</f>
        <v>45475</v>
      </c>
      <c r="E15" s="4">
        <f ca="1">D15-B15</f>
        <v>7</v>
      </c>
      <c r="F15" s="10">
        <v>0</v>
      </c>
      <c r="G15" s="4">
        <f ca="1">E15*F15</f>
        <v>0</v>
      </c>
      <c r="H15" s="24">
        <f ca="1">$H$4</f>
        <v>45438</v>
      </c>
      <c r="I15" s="19">
        <f>IF(I14="Hilfsspalte",COUNTIFS(Gantt[Tasks],"*"),I14-1)</f>
        <v>1</v>
      </c>
    </row>
  </sheetData>
  <mergeCells count="1">
    <mergeCell ref="T3:U3"/>
  </mergeCell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Gantt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 C</dc:creator>
  <cp:lastModifiedBy>Benjamin Kühnast</cp:lastModifiedBy>
  <dcterms:created xsi:type="dcterms:W3CDTF">2023-03-25T16:21:59Z</dcterms:created>
  <dcterms:modified xsi:type="dcterms:W3CDTF">2024-05-26T13:01:13Z</dcterms:modified>
</cp:coreProperties>
</file>